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12000"/>
  </bookViews>
  <sheets>
    <sheet name="Лист1" sheetId="1" r:id="rId1"/>
  </sheets>
  <definedNames>
    <definedName name="_xlnm.Print_Titles" localSheetId="0">Лист1!$5:$6</definedName>
    <definedName name="_xlnm.Print_Area" localSheetId="0">Лист1!$A$1:$F$86</definedName>
  </definedNames>
  <calcPr calcId="162913" iterate="1" iterateCount="201" calcOnSave="0"/>
</workbook>
</file>

<file path=xl/calcChain.xml><?xml version="1.0" encoding="utf-8"?>
<calcChain xmlns="http://schemas.openxmlformats.org/spreadsheetml/2006/main">
  <c r="F31" i="1"/>
  <c r="E31"/>
  <c r="D31"/>
  <c r="D23" l="1"/>
  <c r="F23"/>
  <c r="F25" s="1"/>
  <c r="E25"/>
  <c r="D25"/>
  <c r="E23"/>
  <c r="E34"/>
  <c r="F34"/>
  <c r="D34"/>
  <c r="D39" l="1"/>
  <c r="E39"/>
  <c r="F40" l="1"/>
  <c r="F42" s="1"/>
  <c r="E40"/>
  <c r="E42" s="1"/>
  <c r="D40"/>
  <c r="D42" s="1"/>
  <c r="D45"/>
  <c r="E43" l="1"/>
  <c r="E45" s="1"/>
  <c r="F46"/>
  <c r="F48" s="1"/>
  <c r="E48"/>
  <c r="D46"/>
  <c r="D48" s="1"/>
  <c r="F52"/>
  <c r="F55"/>
  <c r="F50" l="1"/>
  <c r="E52"/>
  <c r="E50"/>
  <c r="E55"/>
  <c r="F60"/>
  <c r="E60"/>
  <c r="D60"/>
  <c r="F75"/>
  <c r="F59"/>
  <c r="D75" l="1"/>
  <c r="F79"/>
  <c r="E77"/>
  <c r="E75"/>
  <c r="F73"/>
  <c r="F71"/>
  <c r="F66"/>
  <c r="F63"/>
  <c r="F22"/>
  <c r="F19"/>
  <c r="F16"/>
  <c r="E19"/>
  <c r="E16"/>
  <c r="D22"/>
  <c r="E21" l="1"/>
  <c r="E22"/>
  <c r="D16"/>
  <c r="F18"/>
  <c r="D19"/>
  <c r="F21"/>
  <c r="E15"/>
  <c r="F15"/>
  <c r="E18"/>
  <c r="E59"/>
  <c r="E81"/>
  <c r="D59"/>
  <c r="F77"/>
  <c r="E71"/>
  <c r="E79"/>
  <c r="E63"/>
  <c r="E73"/>
  <c r="E66"/>
</calcChain>
</file>

<file path=xl/sharedStrings.xml><?xml version="1.0" encoding="utf-8"?>
<sst xmlns="http://schemas.openxmlformats.org/spreadsheetml/2006/main" count="253" uniqueCount="120">
  <si>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</si>
  <si>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</si>
  <si>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</si>
  <si>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</si>
  <si>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</si>
  <si>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</si>
  <si>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</si>
  <si>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</si>
  <si>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</si>
  <si>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</si>
  <si>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</si>
  <si>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</si>
  <si>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</si>
  <si>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</si>
  <si>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</si>
  <si>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</si>
  <si>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</si>
  <si>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</si>
  <si>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</si>
  <si>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</si>
  <si>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</si>
  <si>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</si>
  <si>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</si>
  <si>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</si>
  <si>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</si>
  <si>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</si>
  <si>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</si>
  <si>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</si>
  <si>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</si>
  <si>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</si>
  <si>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</si>
  <si>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</si>
  <si>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</si>
  <si>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</si>
  <si>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</si>
  <si>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</si>
  <si>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</si>
  <si>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</si>
  <si>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</si>
  <si>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</si>
  <si>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</si>
  <si>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</si>
  <si>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</si>
  <si>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</si>
  <si>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</si>
  <si>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</si>
  <si>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</si>
  <si>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</si>
  <si>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</si>
  <si>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</si>
  <si>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</si>
  <si>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</si>
  <si>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</si>
  <si>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</si>
  <si>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</si>
  <si>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</si>
  <si>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</si>
  <si>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</si>
  <si>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</si>
  <si>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</si>
  <si>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</si>
  <si>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</si>
  <si>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</si>
  <si>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</si>
  <si>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</si>
  <si>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</si>
  <si>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</si>
  <si>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</si>
  <si>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</si>
  <si>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</si>
  <si>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</si>
  <si>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</si>
  <si>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</si>
  <si>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</si>
  <si>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</si>
  <si>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</si>
  <si>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</si>
  <si>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</si>
  <si>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</si>
  <si>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</si>
  <si>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</si>
  <si>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</si>
  <si>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</si>
  <si>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</si>
  <si>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</si>
  <si>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</si>
  <si>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</si>
  <si>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</si>
  <si>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r>
      <t xml:space="preserve">Коммента-рий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</si>
  <si>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>кв. м общей площади/   чел.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</si>
  <si>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</si>
  <si>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</si>
  <si>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2020-2021 годы (уточненные данные); 2022 год - оперативные данные</t>
  </si>
  <si>
    <t>городской округ город Кострома</t>
  </si>
  <si>
    <t>Костромской области</t>
  </si>
  <si>
    <t xml:space="preserve">миграционный прирост (убыль) на 1 тыс. человек </t>
  </si>
  <si>
    <t xml:space="preserve">естественный прирост (убыль) на 1 тыс. человек </t>
  </si>
  <si>
    <t>Миграционный прирост,   убыль (-)</t>
  </si>
  <si>
    <t>В 2020 году трудоспособный возраст мужчины 16-60 лет женщины 16-55 лет, в 2021 году  мужчины 16-61 лет женщины 16-56 лет.
Срок предоставления информации за 2022 год - сентябрь 2023 года</t>
  </si>
  <si>
    <t>х</t>
  </si>
  <si>
    <t>За 2022 год предварительные данные</t>
  </si>
  <si>
    <t>В 2022 году учтены итоги Всероссийской переписи населения 2020 года. Уточненные данные за 2021 год с учетом переписи населения Костромастатом не представлены</t>
  </si>
  <si>
    <r>
      <t xml:space="preserve">Потребность работодателей в работниках, заявленная  в государственных учреждениях службы занятости населения </t>
    </r>
    <r>
      <rPr>
        <b/>
        <sz val="11"/>
        <color rgb="FFFF0000"/>
        <rFont val="Times New Roman"/>
        <family val="1"/>
        <charset val="204"/>
      </rPr>
      <t>за весь год</t>
    </r>
  </si>
  <si>
    <t>по сотоянию на конец года</t>
  </si>
  <si>
    <t>По крупным и средним организациям с численностью свыше 15 чел.
За 2020, 2021 годы уточненные данные</t>
  </si>
  <si>
    <t>данные отсутствуют</t>
  </si>
  <si>
    <t>Показатель уровня безработицы рассчитан по отношению к экономически активному населению. Данные приведены на конец года</t>
  </si>
  <si>
    <t>Срок предоставления информации за 2022 год - июнь 2023 года</t>
  </si>
  <si>
    <t>По полному кругу организаций информация отсутствует.</t>
  </si>
  <si>
    <t xml:space="preserve">По городу Костроме данные Костромастатом не предоставляются. </t>
  </si>
  <si>
    <t xml:space="preserve">Представлена потребность в работниках заявленная в течение всего года. 
Потребность в работниках на конец года составила:
2020 год - 3 960 чел.
2021 год - 5 016 чел. 
2022 год - 2 397 чел. </t>
  </si>
  <si>
    <r>
      <rPr>
        <b/>
        <sz val="11"/>
        <color theme="1"/>
        <rFont val="Calibri"/>
        <family val="2"/>
        <charset val="204"/>
        <scheme val="minor"/>
      </rPr>
      <t>Ф.И.О. лица, ответственного за предоставление данных анкеты:</t>
    </r>
    <r>
      <rPr>
        <sz val="11"/>
        <color theme="1"/>
        <rFont val="Calibri"/>
        <family val="2"/>
        <charset val="204"/>
        <scheme val="minor"/>
      </rPr>
      <t xml:space="preserve"> Виноградова Анна Сергеевна</t>
    </r>
  </si>
  <si>
    <r>
      <rPr>
        <b/>
        <sz val="11"/>
        <color theme="1"/>
        <rFont val="Calibri"/>
        <family val="2"/>
        <charset val="204"/>
        <scheme val="minor"/>
      </rPr>
      <t>Телефон:</t>
    </r>
    <r>
      <rPr>
        <sz val="11"/>
        <color theme="1"/>
        <rFont val="Calibri"/>
        <family val="2"/>
        <charset val="204"/>
        <scheme val="minor"/>
      </rPr>
      <t xml:space="preserve"> +7 (4942) 32 58 92</t>
    </r>
  </si>
  <si>
    <r>
      <rPr>
        <b/>
        <sz val="11"/>
        <color theme="1"/>
        <rFont val="Calibri"/>
        <family val="2"/>
        <charset val="204"/>
        <scheme val="minor"/>
      </rPr>
      <t>Адрес электронной почты:</t>
    </r>
    <r>
      <rPr>
        <sz val="11"/>
        <color theme="1"/>
        <rFont val="Calibri"/>
        <family val="2"/>
        <charset val="204"/>
        <scheme val="minor"/>
      </rPr>
      <t xml:space="preserve"> VinogradovaAS@gradkostroma.ru</t>
    </r>
  </si>
  <si>
    <t>9,7</t>
  </si>
  <si>
    <t>15,1</t>
  </si>
  <si>
    <t>-5,4</t>
  </si>
  <si>
    <t>9,2</t>
  </si>
  <si>
    <t>18,2</t>
  </si>
  <si>
    <t>5,8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</si>
</sst>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Alignment="1"/>
    <xf numFmtId="3" fontId="3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164" fontId="3" fillId="0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5" fillId="0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164" fontId="3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/>
    <xf numFmtId="0" fontId="8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74" sqref="I74"/>
    </sheetView>
  </sheetViews>
  <sheetFormatPr defaultRowHeight="15"/>
  <cols>
    <col min="1" max="1" width="4.7109375" style="12" customWidth="1"/>
    <col min="2" max="2" width="59" customWidth="1"/>
    <col min="3" max="3" width="18.140625" customWidth="1"/>
    <col min="4" max="6" width="13.140625" customWidth="1"/>
    <col min="7" max="7" width="23.85546875" style="33" customWidth="1"/>
    <col min="9" max="9" width="11.42578125" bestFit="1" customWidth="1"/>
  </cols>
  <sheetData>
    <row r="1" spans="1:11" ht="15.75">
      <c r="A1" s="57" t="s">
        <v>84</v>
      </c>
      <c r="B1" s="57"/>
      <c r="C1" s="57"/>
      <c r="D1" s="57"/>
      <c r="E1" s="57"/>
      <c r="F1" s="57"/>
      <c r="G1" s="57"/>
    </row>
    <row r="2" spans="1:11" ht="15.75">
      <c r="A2" s="53" t="s">
        <v>93</v>
      </c>
      <c r="B2" s="53"/>
      <c r="C2" s="53"/>
      <c r="D2" s="53"/>
      <c r="E2" s="53"/>
      <c r="F2" s="53"/>
      <c r="G2" s="53"/>
    </row>
    <row r="3" spans="1:11" ht="15.75">
      <c r="A3" s="53" t="s">
        <v>94</v>
      </c>
      <c r="B3" s="53"/>
      <c r="C3" s="53"/>
      <c r="D3" s="53"/>
      <c r="E3" s="53"/>
      <c r="F3" s="53"/>
      <c r="G3" s="53"/>
    </row>
    <row r="5" spans="1:11">
      <c r="A5" s="55" t="s">
        <v>0</v>
      </c>
      <c r="B5" s="54" t="s">
        <v>1</v>
      </c>
      <c r="C5" s="54" t="s">
        <v>2</v>
      </c>
      <c r="D5" s="54" t="s">
        <v>91</v>
      </c>
      <c r="E5" s="54"/>
      <c r="F5" s="54"/>
      <c r="G5" s="54" t="s">
        <v>88</v>
      </c>
      <c r="I5" s="52"/>
      <c r="J5" s="52"/>
      <c r="K5" s="52"/>
    </row>
    <row r="6" spans="1:11">
      <c r="A6" s="56"/>
      <c r="B6" s="54"/>
      <c r="C6" s="54"/>
      <c r="D6" s="1" t="s">
        <v>80</v>
      </c>
      <c r="E6" s="1" t="s">
        <v>79</v>
      </c>
      <c r="F6" s="1" t="s">
        <v>78</v>
      </c>
      <c r="G6" s="54"/>
    </row>
    <row r="7" spans="1:11" ht="45">
      <c r="A7" s="48" t="s">
        <v>3</v>
      </c>
      <c r="B7" s="11" t="s">
        <v>85</v>
      </c>
      <c r="C7" s="1" t="s">
        <v>4</v>
      </c>
      <c r="D7" s="1" t="s">
        <v>99</v>
      </c>
      <c r="E7" s="1" t="s">
        <v>99</v>
      </c>
      <c r="F7" s="1" t="s">
        <v>99</v>
      </c>
      <c r="G7" s="51" t="s">
        <v>109</v>
      </c>
    </row>
    <row r="8" spans="1:11">
      <c r="A8" s="50"/>
      <c r="B8" s="34" t="s">
        <v>5</v>
      </c>
      <c r="C8" s="1"/>
      <c r="D8" s="1"/>
      <c r="E8" s="1"/>
      <c r="F8" s="1"/>
      <c r="G8" s="51"/>
    </row>
    <row r="9" spans="1:11">
      <c r="A9" s="11" t="s">
        <v>6</v>
      </c>
      <c r="B9" s="35" t="s">
        <v>7</v>
      </c>
      <c r="C9" s="3" t="s">
        <v>4</v>
      </c>
      <c r="D9" s="3" t="s">
        <v>99</v>
      </c>
      <c r="E9" s="3" t="s">
        <v>99</v>
      </c>
      <c r="F9" s="3" t="s">
        <v>99</v>
      </c>
      <c r="G9" s="51"/>
    </row>
    <row r="10" spans="1:11" ht="30">
      <c r="A10" s="11" t="s">
        <v>8</v>
      </c>
      <c r="B10" s="36" t="s">
        <v>9</v>
      </c>
      <c r="C10" s="3" t="s">
        <v>4</v>
      </c>
      <c r="D10" s="3" t="s">
        <v>99</v>
      </c>
      <c r="E10" s="3" t="s">
        <v>99</v>
      </c>
      <c r="F10" s="3" t="s">
        <v>99</v>
      </c>
      <c r="G10" s="51"/>
    </row>
    <row r="11" spans="1:11" ht="30">
      <c r="A11" s="11" t="s">
        <v>10</v>
      </c>
      <c r="B11" s="36" t="s">
        <v>11</v>
      </c>
      <c r="C11" s="3" t="s">
        <v>4</v>
      </c>
      <c r="D11" s="3" t="s">
        <v>99</v>
      </c>
      <c r="E11" s="3" t="s">
        <v>99</v>
      </c>
      <c r="F11" s="3" t="s">
        <v>99</v>
      </c>
      <c r="G11" s="51"/>
    </row>
    <row r="12" spans="1:11" ht="75">
      <c r="A12" s="48" t="s">
        <v>12</v>
      </c>
      <c r="B12" s="35" t="s">
        <v>13</v>
      </c>
      <c r="C12" s="1" t="s">
        <v>74</v>
      </c>
      <c r="D12" s="2">
        <v>67277.649999999994</v>
      </c>
      <c r="E12" s="2">
        <v>93434.217999999993</v>
      </c>
      <c r="F12" s="2">
        <v>78014.755999999994</v>
      </c>
      <c r="G12" s="51" t="s">
        <v>92</v>
      </c>
    </row>
    <row r="13" spans="1:11">
      <c r="A13" s="50"/>
      <c r="B13" s="35" t="s">
        <v>5</v>
      </c>
      <c r="C13" s="3"/>
      <c r="D13" s="3"/>
      <c r="E13" s="3"/>
      <c r="F13" s="3"/>
      <c r="G13" s="51"/>
    </row>
    <row r="14" spans="1:11">
      <c r="A14" s="48" t="s">
        <v>14</v>
      </c>
      <c r="B14" s="37" t="s">
        <v>7</v>
      </c>
      <c r="C14" s="1" t="s">
        <v>74</v>
      </c>
      <c r="D14" s="2">
        <v>54536.232000000004</v>
      </c>
      <c r="E14" s="2">
        <v>78427.998999999996</v>
      </c>
      <c r="F14" s="4">
        <v>63018.055</v>
      </c>
      <c r="G14" s="51"/>
    </row>
    <row r="15" spans="1:11">
      <c r="A15" s="49"/>
      <c r="B15" s="35" t="s">
        <v>73</v>
      </c>
      <c r="C15" s="3" t="s">
        <v>4</v>
      </c>
      <c r="D15" s="6">
        <v>96.733294567574873</v>
      </c>
      <c r="E15" s="6">
        <f>E14/D14*100</f>
        <v>143.80898005568113</v>
      </c>
      <c r="F15" s="6">
        <f>F14/E14*100</f>
        <v>80.351476262960631</v>
      </c>
      <c r="G15" s="51"/>
    </row>
    <row r="16" spans="1:11">
      <c r="A16" s="50"/>
      <c r="B16" s="35" t="s">
        <v>15</v>
      </c>
      <c r="C16" s="3" t="s">
        <v>16</v>
      </c>
      <c r="D16" s="28">
        <f>D14/D$61*1000</f>
        <v>196.76733739595397</v>
      </c>
      <c r="E16" s="28">
        <f>E14/E$61*1000</f>
        <v>282.92214482318269</v>
      </c>
      <c r="F16" s="28">
        <f>F14/F$61*1000</f>
        <v>236.50987051979732</v>
      </c>
      <c r="G16" s="51"/>
    </row>
    <row r="17" spans="1:9" ht="28.5">
      <c r="A17" s="48" t="s">
        <v>17</v>
      </c>
      <c r="B17" s="38" t="s">
        <v>9</v>
      </c>
      <c r="C17" s="1" t="s">
        <v>74</v>
      </c>
      <c r="D17" s="4">
        <v>10186.769</v>
      </c>
      <c r="E17" s="4">
        <v>11876.126</v>
      </c>
      <c r="F17" s="4">
        <v>12248.014999999999</v>
      </c>
      <c r="G17" s="51"/>
    </row>
    <row r="18" spans="1:9">
      <c r="A18" s="49"/>
      <c r="B18" s="35" t="s">
        <v>73</v>
      </c>
      <c r="C18" s="3" t="s">
        <v>4</v>
      </c>
      <c r="D18" s="6">
        <v>99.691435922945686</v>
      </c>
      <c r="E18" s="6">
        <f>E17/D17*100</f>
        <v>116.58383536526647</v>
      </c>
      <c r="F18" s="6">
        <f>F17/E17*100</f>
        <v>103.13139991946869</v>
      </c>
      <c r="G18" s="51"/>
    </row>
    <row r="19" spans="1:9">
      <c r="A19" s="50"/>
      <c r="B19" s="35" t="s">
        <v>15</v>
      </c>
      <c r="C19" s="3" t="s">
        <v>16</v>
      </c>
      <c r="D19" s="28">
        <f>D17/D$61*1000</f>
        <v>36.753976930376204</v>
      </c>
      <c r="E19" s="28">
        <f>E17/E$61*1000</f>
        <v>42.842085517320996</v>
      </c>
      <c r="F19" s="28">
        <f>F17/F$61*1000</f>
        <v>45.967404766372674</v>
      </c>
      <c r="G19" s="51"/>
    </row>
    <row r="20" spans="1:9" ht="42.75">
      <c r="A20" s="48" t="s">
        <v>18</v>
      </c>
      <c r="B20" s="38" t="s">
        <v>11</v>
      </c>
      <c r="C20" s="1" t="s">
        <v>74</v>
      </c>
      <c r="D20" s="4">
        <v>2351.1750000000002</v>
      </c>
      <c r="E20" s="4">
        <v>2917.9140000000002</v>
      </c>
      <c r="F20" s="4">
        <v>2476.123</v>
      </c>
      <c r="G20" s="51"/>
    </row>
    <row r="21" spans="1:9">
      <c r="A21" s="49"/>
      <c r="B21" s="35" t="s">
        <v>73</v>
      </c>
      <c r="C21" s="3" t="s">
        <v>4</v>
      </c>
      <c r="D21" s="6">
        <v>111.19263790218614</v>
      </c>
      <c r="E21" s="39">
        <f>E20/D20*100</f>
        <v>124.10450094101886</v>
      </c>
      <c r="F21" s="39">
        <f>F20/E20*100</f>
        <v>84.859355004979577</v>
      </c>
      <c r="G21" s="51"/>
    </row>
    <row r="22" spans="1:9">
      <c r="A22" s="50"/>
      <c r="B22" s="35" t="s">
        <v>15</v>
      </c>
      <c r="C22" s="3" t="s">
        <v>16</v>
      </c>
      <c r="D22" s="28">
        <f>D20/D$61*1000</f>
        <v>8.4830657993007677</v>
      </c>
      <c r="E22" s="28">
        <f>E20/E$61*1000</f>
        <v>10.526119470287547</v>
      </c>
      <c r="F22" s="28">
        <f>F20/F$61*1000</f>
        <v>9.293011822105461</v>
      </c>
      <c r="G22" s="51"/>
    </row>
    <row r="23" spans="1:9" ht="38.25">
      <c r="A23" s="48" t="s">
        <v>19</v>
      </c>
      <c r="B23" s="37" t="s">
        <v>20</v>
      </c>
      <c r="C23" s="1" t="s">
        <v>74</v>
      </c>
      <c r="D23" s="4">
        <f>9539843/1000</f>
        <v>9539.8430000000008</v>
      </c>
      <c r="E23" s="4">
        <f>10740009/1000</f>
        <v>10740.009</v>
      </c>
      <c r="F23" s="4">
        <f>9311160/1000</f>
        <v>9311.16</v>
      </c>
      <c r="G23" s="3"/>
    </row>
    <row r="24" spans="1:9">
      <c r="A24" s="49"/>
      <c r="B24" s="35" t="s">
        <v>76</v>
      </c>
      <c r="C24" s="3" t="s">
        <v>4</v>
      </c>
      <c r="D24" s="3">
        <v>82.3</v>
      </c>
      <c r="E24" s="3">
        <v>107.8</v>
      </c>
      <c r="F24" s="3">
        <v>73.5</v>
      </c>
      <c r="G24" s="3"/>
    </row>
    <row r="25" spans="1:9">
      <c r="A25" s="50"/>
      <c r="B25" s="35" t="s">
        <v>15</v>
      </c>
      <c r="C25" s="3" t="s">
        <v>16</v>
      </c>
      <c r="D25" s="28">
        <f>D23/D$61*1000</f>
        <v>34.419860658606375</v>
      </c>
      <c r="E25" s="28">
        <f>E23/E$61*1000</f>
        <v>38.74364283730209</v>
      </c>
      <c r="F25" s="28">
        <f>F23/F$61*1000</f>
        <v>34.945243009945578</v>
      </c>
      <c r="G25" s="3"/>
    </row>
    <row r="26" spans="1:9" ht="45">
      <c r="A26" s="48" t="s">
        <v>21</v>
      </c>
      <c r="B26" s="37" t="s">
        <v>65</v>
      </c>
      <c r="C26" s="1" t="s">
        <v>74</v>
      </c>
      <c r="D26" s="2" t="s">
        <v>99</v>
      </c>
      <c r="E26" s="2" t="s">
        <v>99</v>
      </c>
      <c r="F26" s="2" t="s">
        <v>99</v>
      </c>
      <c r="G26" s="3" t="s">
        <v>108</v>
      </c>
      <c r="H26" s="16"/>
      <c r="I26" s="17"/>
    </row>
    <row r="27" spans="1:9">
      <c r="A27" s="49"/>
      <c r="B27" s="35" t="s">
        <v>76</v>
      </c>
      <c r="C27" s="3" t="s">
        <v>4</v>
      </c>
      <c r="D27" s="40" t="s">
        <v>99</v>
      </c>
      <c r="E27" s="6" t="s">
        <v>99</v>
      </c>
      <c r="F27" s="6" t="s">
        <v>99</v>
      </c>
      <c r="G27" s="3"/>
      <c r="H27" s="14"/>
    </row>
    <row r="28" spans="1:9">
      <c r="A28" s="50"/>
      <c r="B28" s="35" t="s">
        <v>15</v>
      </c>
      <c r="C28" s="3" t="s">
        <v>16</v>
      </c>
      <c r="D28" s="40" t="s">
        <v>99</v>
      </c>
      <c r="E28" s="6" t="s">
        <v>99</v>
      </c>
      <c r="F28" s="6" t="s">
        <v>99</v>
      </c>
      <c r="G28" s="3"/>
    </row>
    <row r="29" spans="1:9" ht="64.5">
      <c r="A29" s="48" t="s">
        <v>22</v>
      </c>
      <c r="B29" s="41" t="s">
        <v>23</v>
      </c>
      <c r="C29" s="1" t="s">
        <v>74</v>
      </c>
      <c r="D29" s="2">
        <v>2275.3879999999999</v>
      </c>
      <c r="E29" s="2">
        <v>2778.4070000000002</v>
      </c>
      <c r="F29" s="2">
        <v>2493.989</v>
      </c>
      <c r="G29" s="1"/>
    </row>
    <row r="30" spans="1:9">
      <c r="A30" s="49"/>
      <c r="B30" s="42" t="s">
        <v>76</v>
      </c>
      <c r="C30" s="3" t="s">
        <v>4</v>
      </c>
      <c r="D30" s="6">
        <v>220.5</v>
      </c>
      <c r="E30" s="6">
        <v>116.94948275615933</v>
      </c>
      <c r="F30" s="6">
        <v>79.282168189271289</v>
      </c>
      <c r="G30" s="7"/>
    </row>
    <row r="31" spans="1:9">
      <c r="A31" s="50"/>
      <c r="B31" s="42" t="s">
        <v>15</v>
      </c>
      <c r="C31" s="3" t="s">
        <v>16</v>
      </c>
      <c r="D31" s="28">
        <f>D29/D$61*1000</f>
        <v>8.2096254523544072</v>
      </c>
      <c r="E31" s="28">
        <f>E29/E$61*1000</f>
        <v>10.022860173083654</v>
      </c>
      <c r="F31" s="28">
        <f>F29/F$61*1000</f>
        <v>9.3600638018389954</v>
      </c>
      <c r="G31" s="3"/>
    </row>
    <row r="32" spans="1:9" ht="28.5">
      <c r="A32" s="48" t="s">
        <v>24</v>
      </c>
      <c r="B32" s="37" t="s">
        <v>25</v>
      </c>
      <c r="C32" s="1" t="s">
        <v>77</v>
      </c>
      <c r="D32" s="27">
        <v>157572</v>
      </c>
      <c r="E32" s="27">
        <v>195584</v>
      </c>
      <c r="F32" s="27">
        <v>183330</v>
      </c>
      <c r="G32" s="31"/>
    </row>
    <row r="33" spans="1:11">
      <c r="A33" s="49"/>
      <c r="B33" s="35" t="s">
        <v>75</v>
      </c>
      <c r="C33" s="3" t="s">
        <v>4</v>
      </c>
      <c r="D33" s="10">
        <v>160.9</v>
      </c>
      <c r="E33" s="10">
        <v>124.1</v>
      </c>
      <c r="F33" s="30">
        <v>93.7</v>
      </c>
      <c r="G33" s="32"/>
    </row>
    <row r="34" spans="1:11" ht="30">
      <c r="A34" s="50"/>
      <c r="B34" s="35" t="s">
        <v>87</v>
      </c>
      <c r="C34" s="3" t="s">
        <v>89</v>
      </c>
      <c r="D34" s="28">
        <f>D32/D$61</f>
        <v>0.56852154523904874</v>
      </c>
      <c r="E34" s="28">
        <f>E32/E$61</f>
        <v>0.70555216859603109</v>
      </c>
      <c r="F34" s="28">
        <f>F32/F$61</f>
        <v>0.68804653781197223</v>
      </c>
      <c r="G34" s="3"/>
      <c r="I34" s="29"/>
      <c r="J34" s="29"/>
      <c r="K34" s="29"/>
    </row>
    <row r="35" spans="1:11" ht="42.75">
      <c r="A35" s="48" t="s">
        <v>26</v>
      </c>
      <c r="B35" s="43" t="s">
        <v>27</v>
      </c>
      <c r="C35" s="44" t="s">
        <v>77</v>
      </c>
      <c r="D35" s="27">
        <v>40172</v>
      </c>
      <c r="E35" s="27">
        <v>52558</v>
      </c>
      <c r="F35" s="27">
        <v>50849</v>
      </c>
      <c r="G35" s="32"/>
    </row>
    <row r="36" spans="1:11">
      <c r="A36" s="49"/>
      <c r="B36" s="42" t="s">
        <v>75</v>
      </c>
      <c r="C36" s="3" t="s">
        <v>4</v>
      </c>
      <c r="D36" s="10">
        <v>184.6</v>
      </c>
      <c r="E36" s="10">
        <v>130.80000000000001</v>
      </c>
      <c r="F36" s="30">
        <v>96.8</v>
      </c>
      <c r="G36" s="3"/>
    </row>
    <row r="37" spans="1:11" ht="45">
      <c r="A37" s="48" t="s">
        <v>28</v>
      </c>
      <c r="B37" s="37" t="s">
        <v>66</v>
      </c>
      <c r="C37" s="1" t="s">
        <v>74</v>
      </c>
      <c r="D37" s="4">
        <v>68052.66290000001</v>
      </c>
      <c r="E37" s="4">
        <v>82460.8223</v>
      </c>
      <c r="F37" s="4" t="s">
        <v>99</v>
      </c>
      <c r="G37" s="3" t="s">
        <v>107</v>
      </c>
    </row>
    <row r="38" spans="1:11">
      <c r="A38" s="49"/>
      <c r="B38" s="35" t="s">
        <v>76</v>
      </c>
      <c r="C38" s="3" t="s">
        <v>4</v>
      </c>
      <c r="D38" s="3">
        <v>99.7</v>
      </c>
      <c r="E38" s="3">
        <v>111.7</v>
      </c>
      <c r="F38" s="5" t="s">
        <v>99</v>
      </c>
      <c r="G38" s="3"/>
    </row>
    <row r="39" spans="1:11">
      <c r="A39" s="50"/>
      <c r="B39" s="35" t="s">
        <v>15</v>
      </c>
      <c r="C39" s="3" t="s">
        <v>16</v>
      </c>
      <c r="D39" s="24">
        <f>D37/D$61*1000</f>
        <v>245.53477184741001</v>
      </c>
      <c r="E39" s="24">
        <f>E37/E$61*1000</f>
        <v>297.47020205117474</v>
      </c>
      <c r="F39" s="6" t="s">
        <v>99</v>
      </c>
      <c r="G39" s="3"/>
    </row>
    <row r="40" spans="1:11" ht="26.25">
      <c r="A40" s="48" t="s">
        <v>29</v>
      </c>
      <c r="B40" s="41" t="s">
        <v>67</v>
      </c>
      <c r="C40" s="1" t="s">
        <v>74</v>
      </c>
      <c r="D40" s="2">
        <f>21725714/1000</f>
        <v>21725.714</v>
      </c>
      <c r="E40" s="2">
        <f>27722526/1000</f>
        <v>27722.526000000002</v>
      </c>
      <c r="F40" s="2">
        <f>35760154/1000</f>
        <v>35760.154000000002</v>
      </c>
      <c r="G40" s="13"/>
      <c r="I40" s="26"/>
    </row>
    <row r="41" spans="1:11">
      <c r="A41" s="49"/>
      <c r="B41" s="42" t="s">
        <v>76</v>
      </c>
      <c r="C41" s="3" t="s">
        <v>4</v>
      </c>
      <c r="D41" s="19" t="s">
        <v>99</v>
      </c>
      <c r="E41" s="13" t="s">
        <v>99</v>
      </c>
      <c r="F41" s="13" t="s">
        <v>99</v>
      </c>
      <c r="G41" s="13" t="s">
        <v>105</v>
      </c>
    </row>
    <row r="42" spans="1:11">
      <c r="A42" s="50"/>
      <c r="B42" s="42" t="s">
        <v>15</v>
      </c>
      <c r="C42" s="3" t="s">
        <v>16</v>
      </c>
      <c r="D42" s="24">
        <f>D40/D$61*1000</f>
        <v>78.3866200511616</v>
      </c>
      <c r="E42" s="24">
        <f>E40/E$61*1000</f>
        <v>100.0065871352455</v>
      </c>
      <c r="F42" s="24">
        <f>F40/F$61*1000</f>
        <v>134.20962281854008</v>
      </c>
      <c r="G42" s="13"/>
      <c r="I42" s="26"/>
    </row>
    <row r="43" spans="1:11" ht="45">
      <c r="A43" s="48" t="s">
        <v>30</v>
      </c>
      <c r="B43" s="37" t="s">
        <v>68</v>
      </c>
      <c r="C43" s="1" t="s">
        <v>74</v>
      </c>
      <c r="D43" s="4">
        <v>2704.8416000000002</v>
      </c>
      <c r="E43" s="4">
        <f>3466011.3/1000</f>
        <v>3466.0112999999997</v>
      </c>
      <c r="F43" s="4" t="s">
        <v>99</v>
      </c>
      <c r="G43" s="3" t="s">
        <v>107</v>
      </c>
    </row>
    <row r="44" spans="1:11">
      <c r="A44" s="49"/>
      <c r="B44" s="35" t="s">
        <v>76</v>
      </c>
      <c r="C44" s="3" t="s">
        <v>4</v>
      </c>
      <c r="D44" s="6">
        <v>74</v>
      </c>
      <c r="E44" s="3">
        <v>120.2</v>
      </c>
      <c r="F44" s="3" t="s">
        <v>99</v>
      </c>
      <c r="G44" s="3"/>
    </row>
    <row r="45" spans="1:11">
      <c r="A45" s="50"/>
      <c r="B45" s="35" t="s">
        <v>15</v>
      </c>
      <c r="C45" s="3" t="s">
        <v>16</v>
      </c>
      <c r="D45" s="24">
        <f>D43/D$61*1000</f>
        <v>9.7590988631156623</v>
      </c>
      <c r="E45" s="24">
        <f>E43/E$61*1000</f>
        <v>12.503332527677872</v>
      </c>
      <c r="F45" s="3" t="s">
        <v>99</v>
      </c>
      <c r="G45" s="3"/>
    </row>
    <row r="46" spans="1:11" ht="26.25">
      <c r="A46" s="48" t="s">
        <v>31</v>
      </c>
      <c r="B46" s="41" t="s">
        <v>69</v>
      </c>
      <c r="C46" s="1" t="s">
        <v>74</v>
      </c>
      <c r="D46" s="8">
        <f>812659/1000</f>
        <v>812.65899999999999</v>
      </c>
      <c r="E46" s="2">
        <v>1031.2760000000001</v>
      </c>
      <c r="F46" s="2">
        <f>1161790.3/1000</f>
        <v>1161.7903000000001</v>
      </c>
      <c r="G46" s="13"/>
    </row>
    <row r="47" spans="1:11">
      <c r="A47" s="49"/>
      <c r="B47" s="42" t="s">
        <v>76</v>
      </c>
      <c r="C47" s="3" t="s">
        <v>4</v>
      </c>
      <c r="D47" s="19" t="s">
        <v>99</v>
      </c>
      <c r="E47" s="13" t="s">
        <v>99</v>
      </c>
      <c r="F47" s="13" t="s">
        <v>99</v>
      </c>
      <c r="G47" s="13" t="s">
        <v>105</v>
      </c>
    </row>
    <row r="48" spans="1:11">
      <c r="A48" s="50"/>
      <c r="B48" s="42" t="s">
        <v>15</v>
      </c>
      <c r="C48" s="3" t="s">
        <v>16</v>
      </c>
      <c r="D48" s="24">
        <f>D46/D$61*1000</f>
        <v>2.9320827966416632</v>
      </c>
      <c r="E48" s="24">
        <f>E46/E$61*1000</f>
        <v>3.7202379449292406</v>
      </c>
      <c r="F48" s="24">
        <f>F46/F$61*1000</f>
        <v>4.3602563332707831</v>
      </c>
      <c r="G48" s="13"/>
    </row>
    <row r="49" spans="1:7" ht="33.75" customHeight="1">
      <c r="A49" s="48" t="s">
        <v>32</v>
      </c>
      <c r="B49" s="38" t="s">
        <v>70</v>
      </c>
      <c r="C49" s="44" t="s">
        <v>33</v>
      </c>
      <c r="D49" s="8">
        <v>66622</v>
      </c>
      <c r="E49" s="8">
        <v>67771</v>
      </c>
      <c r="F49" s="8">
        <v>64534</v>
      </c>
      <c r="G49" s="61" t="s">
        <v>104</v>
      </c>
    </row>
    <row r="50" spans="1:7">
      <c r="A50" s="50"/>
      <c r="B50" s="35" t="s">
        <v>75</v>
      </c>
      <c r="C50" s="3" t="s">
        <v>4</v>
      </c>
      <c r="D50" s="6">
        <v>99.690254230947644</v>
      </c>
      <c r="E50" s="39">
        <f t="shared" ref="E50:F50" si="0">E49/D49*100</f>
        <v>101.72465551919787</v>
      </c>
      <c r="F50" s="39">
        <f t="shared" si="0"/>
        <v>95.223620722728015</v>
      </c>
      <c r="G50" s="61"/>
    </row>
    <row r="51" spans="1:7" ht="29.25" customHeight="1">
      <c r="A51" s="48" t="s">
        <v>34</v>
      </c>
      <c r="B51" s="37" t="s">
        <v>71</v>
      </c>
      <c r="C51" s="1" t="s">
        <v>35</v>
      </c>
      <c r="D51" s="4">
        <v>39910.800000000003</v>
      </c>
      <c r="E51" s="4">
        <v>43950.6</v>
      </c>
      <c r="F51" s="4">
        <v>47547.5</v>
      </c>
      <c r="G51" s="61"/>
    </row>
    <row r="52" spans="1:7">
      <c r="A52" s="50"/>
      <c r="B52" s="35" t="s">
        <v>75</v>
      </c>
      <c r="C52" s="3" t="s">
        <v>4</v>
      </c>
      <c r="D52" s="6">
        <v>100.28141552006593</v>
      </c>
      <c r="E52" s="39">
        <f t="shared" ref="E52:F52" si="1">E51/D51*100</f>
        <v>110.12207222105295</v>
      </c>
      <c r="F52" s="39">
        <f t="shared" si="1"/>
        <v>108.18396108358021</v>
      </c>
      <c r="G52" s="61"/>
    </row>
    <row r="53" spans="1:7" ht="20.25" customHeight="1">
      <c r="A53" s="11" t="s">
        <v>36</v>
      </c>
      <c r="B53" s="38" t="s">
        <v>72</v>
      </c>
      <c r="C53" s="44" t="s">
        <v>4</v>
      </c>
      <c r="D53" s="23">
        <v>4.9000000000000004</v>
      </c>
      <c r="E53" s="23">
        <v>0.6</v>
      </c>
      <c r="F53" s="25">
        <v>0.34</v>
      </c>
      <c r="G53" s="7" t="s">
        <v>106</v>
      </c>
    </row>
    <row r="54" spans="1:7" ht="42.75">
      <c r="A54" s="48" t="s">
        <v>37</v>
      </c>
      <c r="B54" s="38" t="s">
        <v>38</v>
      </c>
      <c r="C54" s="44" t="s">
        <v>33</v>
      </c>
      <c r="D54" s="8">
        <v>6550</v>
      </c>
      <c r="E54" s="8">
        <v>812</v>
      </c>
      <c r="F54" s="8">
        <v>456</v>
      </c>
      <c r="G54" s="10"/>
    </row>
    <row r="55" spans="1:7">
      <c r="A55" s="50"/>
      <c r="B55" s="35" t="s">
        <v>75</v>
      </c>
      <c r="C55" s="10" t="s">
        <v>4</v>
      </c>
      <c r="D55" s="45">
        <v>1131.2607944732297</v>
      </c>
      <c r="E55" s="39">
        <f>E54/D54*100</f>
        <v>12.396946564885496</v>
      </c>
      <c r="F55" s="39">
        <f t="shared" ref="F55" si="2">F54/E54*100</f>
        <v>56.157635467980292</v>
      </c>
      <c r="G55" s="10"/>
    </row>
    <row r="56" spans="1:7" ht="48.75" customHeight="1">
      <c r="A56" s="11" t="s">
        <v>39</v>
      </c>
      <c r="B56" s="38" t="s">
        <v>102</v>
      </c>
      <c r="C56" s="44" t="s">
        <v>33</v>
      </c>
      <c r="D56" s="8">
        <v>9623</v>
      </c>
      <c r="E56" s="8">
        <v>11492</v>
      </c>
      <c r="F56" s="8">
        <v>12634</v>
      </c>
      <c r="G56" s="10" t="s">
        <v>110</v>
      </c>
    </row>
    <row r="57" spans="1:7" ht="42.75">
      <c r="A57" s="11" t="s">
        <v>40</v>
      </c>
      <c r="B57" s="38" t="s">
        <v>41</v>
      </c>
      <c r="C57" s="44" t="s">
        <v>42</v>
      </c>
      <c r="D57" s="23">
        <v>1.6992424242424242</v>
      </c>
      <c r="E57" s="23">
        <v>0.25</v>
      </c>
      <c r="F57" s="23">
        <v>0.2</v>
      </c>
      <c r="G57" s="10" t="s">
        <v>103</v>
      </c>
    </row>
    <row r="58" spans="1:7" ht="23.25" customHeight="1">
      <c r="A58" s="48" t="s">
        <v>40</v>
      </c>
      <c r="B58" s="38" t="s">
        <v>86</v>
      </c>
      <c r="C58" s="3" t="s">
        <v>33</v>
      </c>
      <c r="D58" s="15">
        <v>277393</v>
      </c>
      <c r="E58" s="15">
        <v>277021</v>
      </c>
      <c r="F58" s="15">
        <v>265965</v>
      </c>
      <c r="G58" s="60" t="s">
        <v>101</v>
      </c>
    </row>
    <row r="59" spans="1:7">
      <c r="A59" s="49"/>
      <c r="B59" s="35" t="s">
        <v>83</v>
      </c>
      <c r="C59" s="3" t="s">
        <v>33</v>
      </c>
      <c r="D59" s="22">
        <f>D68+D74</f>
        <v>464</v>
      </c>
      <c r="E59" s="22">
        <f>E68+E74</f>
        <v>-372</v>
      </c>
      <c r="F59" s="22">
        <f>F68+F74</f>
        <v>-997</v>
      </c>
      <c r="G59" s="60"/>
    </row>
    <row r="60" spans="1:7">
      <c r="A60" s="50"/>
      <c r="B60" s="35" t="s">
        <v>43</v>
      </c>
      <c r="C60" s="3" t="s">
        <v>4</v>
      </c>
      <c r="D60" s="6">
        <f>D58/276929*100</f>
        <v>100.16755197180504</v>
      </c>
      <c r="E60" s="6">
        <f>E58/D58*100</f>
        <v>99.865894236696676</v>
      </c>
      <c r="F60" s="6">
        <f>F58/266935*100</f>
        <v>99.636615655496655</v>
      </c>
      <c r="G60" s="60"/>
    </row>
    <row r="61" spans="1:7" ht="45">
      <c r="A61" s="11" t="s">
        <v>44</v>
      </c>
      <c r="B61" s="38" t="s">
        <v>82</v>
      </c>
      <c r="C61" s="44" t="s">
        <v>33</v>
      </c>
      <c r="D61" s="8">
        <v>277161</v>
      </c>
      <c r="E61" s="8">
        <v>277207</v>
      </c>
      <c r="F61" s="8">
        <v>266450</v>
      </c>
      <c r="G61" s="10" t="s">
        <v>100</v>
      </c>
    </row>
    <row r="62" spans="1:7">
      <c r="A62" s="48" t="s">
        <v>45</v>
      </c>
      <c r="B62" s="37" t="s">
        <v>46</v>
      </c>
      <c r="C62" s="1" t="s">
        <v>33</v>
      </c>
      <c r="D62" s="15">
        <v>2690</v>
      </c>
      <c r="E62" s="15">
        <v>2555</v>
      </c>
      <c r="F62" s="8">
        <v>2323</v>
      </c>
      <c r="G62" s="51" t="s">
        <v>100</v>
      </c>
    </row>
    <row r="63" spans="1:7">
      <c r="A63" s="49"/>
      <c r="B63" s="35" t="s">
        <v>75</v>
      </c>
      <c r="C63" s="3" t="s">
        <v>4</v>
      </c>
      <c r="D63" s="13">
        <v>93.2085932085932</v>
      </c>
      <c r="E63" s="39">
        <f>E62/D62*100</f>
        <v>94.981412639405207</v>
      </c>
      <c r="F63" s="39">
        <f>F62/E62*100</f>
        <v>90.919765166340511</v>
      </c>
      <c r="G63" s="51"/>
    </row>
    <row r="64" spans="1:7">
      <c r="A64" s="50"/>
      <c r="B64" s="35" t="s">
        <v>47</v>
      </c>
      <c r="C64" s="3" t="s">
        <v>48</v>
      </c>
      <c r="D64" s="9" t="s">
        <v>114</v>
      </c>
      <c r="E64" s="9" t="s">
        <v>117</v>
      </c>
      <c r="F64" s="13">
        <v>8.4</v>
      </c>
      <c r="G64" s="51"/>
    </row>
    <row r="65" spans="1:7">
      <c r="A65" s="48" t="s">
        <v>49</v>
      </c>
      <c r="B65" s="37" t="s">
        <v>50</v>
      </c>
      <c r="C65" s="1" t="s">
        <v>33</v>
      </c>
      <c r="D65" s="15">
        <v>4177</v>
      </c>
      <c r="E65" s="15">
        <v>5055</v>
      </c>
      <c r="F65" s="8">
        <v>3840</v>
      </c>
      <c r="G65" s="51"/>
    </row>
    <row r="66" spans="1:7">
      <c r="A66" s="49"/>
      <c r="B66" s="35" t="s">
        <v>75</v>
      </c>
      <c r="C66" s="3" t="s">
        <v>4</v>
      </c>
      <c r="D66" s="13">
        <v>115.13230429988974</v>
      </c>
      <c r="E66" s="39">
        <f>E65/D65*100</f>
        <v>121.01987072061289</v>
      </c>
      <c r="F66" s="39">
        <f>F65/E65*100</f>
        <v>75.964391691394667</v>
      </c>
      <c r="G66" s="51"/>
    </row>
    <row r="67" spans="1:7">
      <c r="A67" s="50"/>
      <c r="B67" s="35" t="s">
        <v>51</v>
      </c>
      <c r="C67" s="3" t="s">
        <v>48</v>
      </c>
      <c r="D67" s="9" t="s">
        <v>115</v>
      </c>
      <c r="E67" s="9" t="s">
        <v>118</v>
      </c>
      <c r="F67" s="13">
        <v>13.9</v>
      </c>
      <c r="G67" s="51"/>
    </row>
    <row r="68" spans="1:7">
      <c r="A68" s="48" t="s">
        <v>52</v>
      </c>
      <c r="B68" s="37" t="s">
        <v>53</v>
      </c>
      <c r="C68" s="1" t="s">
        <v>33</v>
      </c>
      <c r="D68" s="15">
        <v>-1487</v>
      </c>
      <c r="E68" s="15">
        <v>-2500</v>
      </c>
      <c r="F68" s="15">
        <v>-1517</v>
      </c>
      <c r="G68" s="51"/>
    </row>
    <row r="69" spans="1:7">
      <c r="A69" s="50"/>
      <c r="B69" s="36" t="s">
        <v>96</v>
      </c>
      <c r="C69" s="10" t="s">
        <v>48</v>
      </c>
      <c r="D69" s="19" t="s">
        <v>116</v>
      </c>
      <c r="E69" s="19" t="s">
        <v>119</v>
      </c>
      <c r="F69" s="21">
        <v>-5.5</v>
      </c>
      <c r="G69" s="51"/>
    </row>
    <row r="70" spans="1:7">
      <c r="A70" s="48" t="s">
        <v>54</v>
      </c>
      <c r="B70" s="37" t="s">
        <v>55</v>
      </c>
      <c r="C70" s="1" t="s">
        <v>33</v>
      </c>
      <c r="D70" s="8">
        <v>8728</v>
      </c>
      <c r="E70" s="8">
        <v>7762</v>
      </c>
      <c r="F70" s="8">
        <v>6861</v>
      </c>
      <c r="G70" s="51"/>
    </row>
    <row r="71" spans="1:7">
      <c r="A71" s="50"/>
      <c r="B71" s="35" t="s">
        <v>75</v>
      </c>
      <c r="C71" s="3" t="s">
        <v>4</v>
      </c>
      <c r="D71" s="13">
        <v>95.617879053461877</v>
      </c>
      <c r="E71" s="39">
        <f>E70/D70*100</f>
        <v>88.932172318973429</v>
      </c>
      <c r="F71" s="39">
        <f>F70/E70*100</f>
        <v>88.392166967276481</v>
      </c>
      <c r="G71" s="51"/>
    </row>
    <row r="72" spans="1:7">
      <c r="A72" s="48" t="s">
        <v>56</v>
      </c>
      <c r="B72" s="37" t="s">
        <v>57</v>
      </c>
      <c r="C72" s="1" t="s">
        <v>33</v>
      </c>
      <c r="D72" s="8">
        <v>6777</v>
      </c>
      <c r="E72" s="8">
        <v>5634</v>
      </c>
      <c r="F72" s="8">
        <v>6341</v>
      </c>
      <c r="G72" s="51"/>
    </row>
    <row r="73" spans="1:7">
      <c r="A73" s="50"/>
      <c r="B73" s="35" t="s">
        <v>75</v>
      </c>
      <c r="C73" s="3" t="s">
        <v>4</v>
      </c>
      <c r="D73" s="13">
        <v>90.107698444355805</v>
      </c>
      <c r="E73" s="39">
        <f>E72/D72*100</f>
        <v>83.134130146082342</v>
      </c>
      <c r="F73" s="39">
        <f>F72/E72*100</f>
        <v>112.54881079162229</v>
      </c>
      <c r="G73" s="51"/>
    </row>
    <row r="74" spans="1:7">
      <c r="A74" s="48" t="s">
        <v>58</v>
      </c>
      <c r="B74" s="37" t="s">
        <v>97</v>
      </c>
      <c r="C74" s="1" t="s">
        <v>33</v>
      </c>
      <c r="D74" s="8">
        <v>1951</v>
      </c>
      <c r="E74" s="8">
        <v>2128</v>
      </c>
      <c r="F74" s="15">
        <v>520</v>
      </c>
      <c r="G74" s="51"/>
    </row>
    <row r="75" spans="1:7">
      <c r="A75" s="50"/>
      <c r="B75" s="36" t="s">
        <v>95</v>
      </c>
      <c r="C75" s="10" t="s">
        <v>48</v>
      </c>
      <c r="D75" s="46">
        <f>D74/D61*1000</f>
        <v>7.0392299060834675</v>
      </c>
      <c r="E75" s="46">
        <f t="shared" ref="E75" si="3">E74/E61*1000</f>
        <v>7.6765738238933361</v>
      </c>
      <c r="F75" s="46">
        <f>F74/F61*1000</f>
        <v>1.951585663351473</v>
      </c>
      <c r="G75" s="51"/>
    </row>
    <row r="76" spans="1:7" ht="15.75">
      <c r="A76" s="48" t="s">
        <v>59</v>
      </c>
      <c r="B76" s="47" t="s">
        <v>60</v>
      </c>
      <c r="C76" s="1" t="s">
        <v>61</v>
      </c>
      <c r="D76" s="8">
        <v>1450</v>
      </c>
      <c r="E76" s="8">
        <v>1612</v>
      </c>
      <c r="F76" s="8">
        <v>2169</v>
      </c>
      <c r="G76" s="51"/>
    </row>
    <row r="77" spans="1:7">
      <c r="A77" s="50"/>
      <c r="B77" s="35" t="s">
        <v>75</v>
      </c>
      <c r="C77" s="3" t="s">
        <v>4</v>
      </c>
      <c r="D77" s="13">
        <v>79.757975797579761</v>
      </c>
      <c r="E77" s="39">
        <f>E76/D76*100</f>
        <v>111.17241379310346</v>
      </c>
      <c r="F77" s="39">
        <f>F76/E76*100</f>
        <v>134.55334987593054</v>
      </c>
      <c r="G77" s="51"/>
    </row>
    <row r="78" spans="1:7" ht="15.75">
      <c r="A78" s="48" t="s">
        <v>62</v>
      </c>
      <c r="B78" s="47" t="s">
        <v>63</v>
      </c>
      <c r="C78" s="1" t="s">
        <v>61</v>
      </c>
      <c r="D78" s="15">
        <v>1161</v>
      </c>
      <c r="E78" s="15">
        <v>1216</v>
      </c>
      <c r="F78" s="8">
        <v>1352</v>
      </c>
      <c r="G78" s="51"/>
    </row>
    <row r="79" spans="1:7">
      <c r="A79" s="50"/>
      <c r="B79" s="35" t="s">
        <v>75</v>
      </c>
      <c r="C79" s="3" t="s">
        <v>4</v>
      </c>
      <c r="D79" s="13">
        <v>85.872781065088759</v>
      </c>
      <c r="E79" s="39">
        <f>E78/D78*100</f>
        <v>104.73729543496985</v>
      </c>
      <c r="F79" s="39">
        <f>F78/E78*100</f>
        <v>111.18421052631579</v>
      </c>
      <c r="G79" s="51"/>
    </row>
    <row r="80" spans="1:7" ht="48" customHeight="1">
      <c r="A80" s="48" t="s">
        <v>64</v>
      </c>
      <c r="B80" s="47" t="s">
        <v>81</v>
      </c>
      <c r="C80" s="1" t="s">
        <v>33</v>
      </c>
      <c r="D80" s="8">
        <v>156102</v>
      </c>
      <c r="E80" s="8">
        <v>159399</v>
      </c>
      <c r="F80" s="8" t="s">
        <v>99</v>
      </c>
      <c r="G80" s="59" t="s">
        <v>98</v>
      </c>
    </row>
    <row r="81" spans="1:8">
      <c r="A81" s="50"/>
      <c r="B81" s="35" t="s">
        <v>75</v>
      </c>
      <c r="C81" s="3" t="s">
        <v>4</v>
      </c>
      <c r="D81" s="13">
        <v>99.790959476823346</v>
      </c>
      <c r="E81" s="39">
        <f>E80/D80*100</f>
        <v>102.112080562709</v>
      </c>
      <c r="F81" s="9" t="s">
        <v>99</v>
      </c>
      <c r="G81" s="59"/>
    </row>
    <row r="82" spans="1:8">
      <c r="D82" s="20"/>
      <c r="E82" s="20"/>
      <c r="F82" s="20"/>
    </row>
    <row r="83" spans="1:8">
      <c r="A83" s="62" t="s">
        <v>90</v>
      </c>
      <c r="B83" s="62"/>
      <c r="C83" s="62"/>
      <c r="D83" s="62"/>
      <c r="E83" s="62"/>
      <c r="F83" s="62"/>
      <c r="G83" s="62"/>
    </row>
    <row r="84" spans="1:8">
      <c r="A84" s="18" t="s">
        <v>111</v>
      </c>
      <c r="B84" s="18"/>
      <c r="C84" s="18"/>
      <c r="D84" s="18"/>
      <c r="E84" s="18"/>
      <c r="F84" s="18"/>
      <c r="H84" s="18"/>
    </row>
    <row r="85" spans="1:8">
      <c r="A85" s="58" t="s">
        <v>112</v>
      </c>
      <c r="B85" s="58"/>
      <c r="C85" s="58"/>
      <c r="D85" s="58"/>
      <c r="E85" s="58"/>
      <c r="F85" s="58"/>
      <c r="G85" s="58"/>
    </row>
    <row r="86" spans="1:8">
      <c r="A86" s="58" t="s">
        <v>113</v>
      </c>
      <c r="B86" s="58"/>
      <c r="C86" s="58"/>
      <c r="D86" s="58"/>
      <c r="E86" s="58"/>
      <c r="F86" s="58"/>
      <c r="G86" s="58"/>
    </row>
  </sheetData>
  <mergeCells count="45">
    <mergeCell ref="A85:G85"/>
    <mergeCell ref="A86:G86"/>
    <mergeCell ref="A32:A34"/>
    <mergeCell ref="A35:A36"/>
    <mergeCell ref="A37:A39"/>
    <mergeCell ref="A70:A71"/>
    <mergeCell ref="G80:G81"/>
    <mergeCell ref="G62:G79"/>
    <mergeCell ref="G58:G60"/>
    <mergeCell ref="G49:G52"/>
    <mergeCell ref="A83:G83"/>
    <mergeCell ref="A80:A81"/>
    <mergeCell ref="A72:A73"/>
    <mergeCell ref="A74:A75"/>
    <mergeCell ref="A78:A79"/>
    <mergeCell ref="A76:A77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G12:G22"/>
    <mergeCell ref="A2:G2"/>
    <mergeCell ref="D5:F5"/>
    <mergeCell ref="G5:G6"/>
    <mergeCell ref="C5:C6"/>
    <mergeCell ref="B5:B6"/>
    <mergeCell ref="A5:A6"/>
    <mergeCell ref="A3:G3"/>
    <mergeCell ref="A29:A31"/>
    <mergeCell ref="A12:A13"/>
    <mergeCell ref="G7:G11"/>
    <mergeCell ref="I5:K5"/>
    <mergeCell ref="A14:A16"/>
    <mergeCell ref="A17:A19"/>
  </mergeCells>
  <pageMargins left="0.19685039370078741" right="0.19685039370078741" top="0.39370078740157483" bottom="0.19685039370078741" header="0.31496062992125984" footer="0.31496062992125984"/>
  <pageSetup paperSize="9" scale="82" orientation="portrait" blackAndWhite="1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2023-04-21T12:23:50Z</cp:lastPrinted>
  <dcterms:created xsi:type="dcterms:W3CDTF">2023-03-21T08:21:16Z</dcterms:created>
  <dcterms:modified xsi:type="dcterms:W3CDTF">2023-04-27T07:48:53Z</dcterms:modified>
</cp:coreProperties>
</file>